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<sst xmlns="http://schemas.openxmlformats.org/spreadsheetml/2006/main" count="50" uniqueCount="50">
  <si>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r>
      <rPr>
        <sz val="8"/>
        <color indexed="8"/>
        <rFont val="Soberana Sans"/>
        <family val="0"/>
      </rPr>
      <t>ESTADO ANALÍTICO DEL EJERCICIO DEL PRESUPUESTO DE EGRESOS EN CLASIFICACIÓN POR OBJETO DEL GASTO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</si>
  <si>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</si>
  <si>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</si>
  <si>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</si>
  <si>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</si>
  <si>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</si>
  <si>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</si>
  <si>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</si>
  <si>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</si>
  <si>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</si>
  <si>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</si>
  <si>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</si>
  <si>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</si>
  <si>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</si>
  <si>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</si>
  <si>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</si>
  <si>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</si>
  <si>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</si>
  <si>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</si>
  <si>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</si>
  <si>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</si>
  <si>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</si>
  <si>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</si>
  <si>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</si>
  <si>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</si>
  <si>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</si>
  <si>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</si>
  <si>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</si>
  <si>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</si>
  <si>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</si>
  <si>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</si>
  <si>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</si>
  <si>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</si>
  <si>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</si>
  <si>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</si>
  <si>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</si>
  <si>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</si>
  <si>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</si>
  <si>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</si>
  <si>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</si>
  <si>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</si>
  <si>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</si>
  <si>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</si>
  <si>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</si>
  <si>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</si>
  <si>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</si>
  <si>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</si>
  <si>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Inversiones Financieras y Otras Provisiones</t>
  </si>
  <si>
    <t>Provisiones para Contingencias y Otras Erogaciones Especiales</t>
  </si>
  <si>
    <t>PRIMER TRIMESTRE ENERO-MARZO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</si>
</sst>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172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172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="145" zoomScaleNormal="145" zoomScalePageLayoutView="0" workbookViewId="0" topLeftCell="A1">
      <selection activeCell="F14" sqref="F14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22" t="s">
        <v>49</v>
      </c>
      <c r="C1" s="22"/>
      <c r="D1" s="22"/>
      <c r="E1" s="22"/>
      <c r="F1" s="22"/>
      <c r="G1" s="22"/>
      <c r="H1" s="22"/>
      <c r="I1" s="22"/>
      <c r="J1" s="22"/>
      <c r="K1" s="1"/>
    </row>
    <row r="2" spans="1:11" ht="12" customHeight="1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1"/>
    </row>
    <row r="3" spans="1:11" ht="12" customHeight="1">
      <c r="A3" s="1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1"/>
    </row>
    <row r="4" spans="1:11" ht="12" customHeight="1">
      <c r="A4" s="1"/>
      <c r="B4" s="22" t="s">
        <v>2</v>
      </c>
      <c r="C4" s="22"/>
      <c r="D4" s="22"/>
      <c r="E4" s="22"/>
      <c r="F4" s="22"/>
      <c r="G4" s="22"/>
      <c r="H4" s="22"/>
      <c r="I4" s="22"/>
      <c r="J4" s="22"/>
      <c r="K4" s="1"/>
    </row>
    <row r="5" spans="1:11" ht="12" customHeight="1">
      <c r="A5" s="1"/>
      <c r="B5" s="22" t="s">
        <v>3</v>
      </c>
      <c r="C5" s="22"/>
      <c r="D5" s="22"/>
      <c r="E5" s="22"/>
      <c r="F5" s="22"/>
      <c r="G5" s="22"/>
      <c r="H5" s="22"/>
      <c r="I5" s="22"/>
      <c r="J5" s="22"/>
      <c r="K5" s="1"/>
    </row>
    <row r="6" spans="1:11" ht="39.75" customHeight="1">
      <c r="A6" s="1"/>
      <c r="B6" s="23" t="s">
        <v>4</v>
      </c>
      <c r="C6" s="23"/>
      <c r="D6" s="23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26" t="s">
        <v>17</v>
      </c>
      <c r="D8" s="26"/>
      <c r="E8" s="14">
        <f>SUM(E9:E14)</f>
        <v>279370879</v>
      </c>
      <c r="F8" s="14">
        <f>SUM(F9:F14)</f>
        <v>-24705919.469999995</v>
      </c>
      <c r="G8" s="14">
        <f>SUM(G9:G14)</f>
        <v>254664959.52999997</v>
      </c>
      <c r="H8" s="14">
        <f>SUM(H9:H14)</f>
        <v>254602808.07999998</v>
      </c>
      <c r="I8" s="14">
        <f>SUM(I9:I14)</f>
        <v>254602808.07999998</v>
      </c>
      <c r="J8" s="10">
        <f aca="true" t="shared" si="0" ref="J8:J16">+G8-H8</f>
        <v>62151.44999998808</v>
      </c>
      <c r="K8" s="1"/>
    </row>
    <row r="9" spans="1:11" ht="16.5" customHeight="1">
      <c r="A9" s="1"/>
      <c r="B9" s="8"/>
      <c r="C9" s="1"/>
      <c r="D9" s="12" t="s">
        <v>18</v>
      </c>
      <c r="E9" s="15">
        <v>86022421</v>
      </c>
      <c r="F9" s="16">
        <f>+G9-E9</f>
        <v>3301554.1099999994</v>
      </c>
      <c r="G9" s="16">
        <v>89323975.11</v>
      </c>
      <c r="H9" s="16">
        <v>89323975.11</v>
      </c>
      <c r="I9" s="16">
        <v>89323975.11</v>
      </c>
      <c r="J9" s="13">
        <f t="shared" si="0"/>
        <v>0</v>
      </c>
      <c r="K9" s="1"/>
    </row>
    <row r="10" spans="1:11" ht="16.5" customHeight="1">
      <c r="A10" s="1"/>
      <c r="B10" s="8"/>
      <c r="C10" s="1"/>
      <c r="D10" s="12" t="s">
        <v>19</v>
      </c>
      <c r="E10" s="15">
        <v>4162890</v>
      </c>
      <c r="F10" s="16">
        <f aca="true" t="shared" si="1" ref="F10:F37">+G10-E10</f>
        <v>0</v>
      </c>
      <c r="G10" s="16">
        <v>4162890</v>
      </c>
      <c r="H10" s="16">
        <v>4162890</v>
      </c>
      <c r="I10" s="16">
        <v>4162890</v>
      </c>
      <c r="J10" s="13">
        <f t="shared" si="0"/>
        <v>0</v>
      </c>
      <c r="K10" s="1"/>
    </row>
    <row r="11" spans="1:11" ht="16.5" customHeight="1">
      <c r="A11" s="1"/>
      <c r="B11" s="8"/>
      <c r="C11" s="1"/>
      <c r="D11" s="12" t="s">
        <v>20</v>
      </c>
      <c r="E11" s="15">
        <v>60813635</v>
      </c>
      <c r="F11" s="16">
        <f t="shared" si="1"/>
        <v>29432.710000000894</v>
      </c>
      <c r="G11" s="16">
        <v>60843067.71</v>
      </c>
      <c r="H11" s="16">
        <v>60843067.71</v>
      </c>
      <c r="I11" s="16">
        <v>60843067.71</v>
      </c>
      <c r="J11" s="13">
        <f t="shared" si="0"/>
        <v>0</v>
      </c>
      <c r="K11" s="1"/>
    </row>
    <row r="12" spans="1:11" ht="16.5" customHeight="1">
      <c r="A12" s="1"/>
      <c r="B12" s="8"/>
      <c r="C12" s="1"/>
      <c r="D12" s="12" t="s">
        <v>21</v>
      </c>
      <c r="E12" s="15">
        <v>26214251</v>
      </c>
      <c r="F12" s="16">
        <f t="shared" si="1"/>
        <v>-6691338.02</v>
      </c>
      <c r="G12" s="16">
        <v>19522912.98</v>
      </c>
      <c r="H12" s="16">
        <v>19460761.53</v>
      </c>
      <c r="I12" s="16">
        <v>19460761.53</v>
      </c>
      <c r="J12" s="13">
        <f t="shared" si="0"/>
        <v>62151.449999999255</v>
      </c>
      <c r="K12" s="1"/>
    </row>
    <row r="13" spans="1:11" ht="16.5" customHeight="1">
      <c r="A13" s="1"/>
      <c r="B13" s="8"/>
      <c r="C13" s="1"/>
      <c r="D13" s="12" t="s">
        <v>22</v>
      </c>
      <c r="E13" s="15">
        <v>93582702</v>
      </c>
      <c r="F13" s="16">
        <f t="shared" si="1"/>
        <v>-26211229.269999996</v>
      </c>
      <c r="G13" s="16">
        <v>67371472.73</v>
      </c>
      <c r="H13" s="16">
        <v>67371472.73</v>
      </c>
      <c r="I13" s="16">
        <v>67371472.73</v>
      </c>
      <c r="J13" s="13">
        <f t="shared" si="0"/>
        <v>0</v>
      </c>
      <c r="K13" s="1"/>
    </row>
    <row r="14" spans="1:11" ht="16.5" customHeight="1">
      <c r="A14" s="1"/>
      <c r="B14" s="8"/>
      <c r="C14" s="1"/>
      <c r="D14" s="12" t="s">
        <v>23</v>
      </c>
      <c r="E14" s="15">
        <v>8574980</v>
      </c>
      <c r="F14" s="16">
        <f t="shared" si="1"/>
        <v>4865661</v>
      </c>
      <c r="G14" s="16">
        <v>13440641</v>
      </c>
      <c r="H14" s="16">
        <v>13440641</v>
      </c>
      <c r="I14" s="16">
        <v>13440641</v>
      </c>
      <c r="J14" s="13">
        <f t="shared" si="0"/>
        <v>0</v>
      </c>
      <c r="K14" s="1"/>
    </row>
    <row r="15" spans="1:11" ht="16.5" customHeight="1">
      <c r="A15" s="1"/>
      <c r="B15" s="8"/>
      <c r="C15" s="26" t="s">
        <v>24</v>
      </c>
      <c r="D15" s="26"/>
      <c r="E15" s="14">
        <f>SUM(E16:E22)</f>
        <v>91098647</v>
      </c>
      <c r="F15" s="14">
        <f>SUM(F16:F22)</f>
        <v>1716717.6400000006</v>
      </c>
      <c r="G15" s="14">
        <f>SUM(G16:G22)</f>
        <v>92815364.64</v>
      </c>
      <c r="H15" s="14">
        <f>SUM(H16:H22)</f>
        <v>120074921.69</v>
      </c>
      <c r="I15" s="14">
        <f>SUM(I16:I22)</f>
        <v>91952873.53</v>
      </c>
      <c r="J15" s="10">
        <f t="shared" si="0"/>
        <v>-27259557.049999997</v>
      </c>
      <c r="K15" s="1"/>
    </row>
    <row r="16" spans="1:11" ht="16.5" customHeight="1">
      <c r="A16" s="1"/>
      <c r="B16" s="8"/>
      <c r="C16" s="1"/>
      <c r="D16" s="12" t="s">
        <v>25</v>
      </c>
      <c r="E16" s="15">
        <v>691538</v>
      </c>
      <c r="F16" s="16">
        <f t="shared" si="1"/>
        <v>0</v>
      </c>
      <c r="G16" s="16">
        <v>691538</v>
      </c>
      <c r="H16" s="16">
        <f>186488+55979.05</f>
        <v>242467.05</v>
      </c>
      <c r="I16" s="16">
        <v>55979.05</v>
      </c>
      <c r="J16" s="13">
        <f t="shared" si="0"/>
        <v>449070.95</v>
      </c>
      <c r="K16" s="1"/>
    </row>
    <row r="17" spans="1:11" ht="16.5" customHeight="1">
      <c r="A17" s="1"/>
      <c r="B17" s="8"/>
      <c r="C17" s="1"/>
      <c r="D17" s="12" t="s">
        <v>26</v>
      </c>
      <c r="E17" s="15">
        <f>15000+1716844</f>
        <v>1731844</v>
      </c>
      <c r="F17" s="16">
        <f t="shared" si="1"/>
        <v>3593303</v>
      </c>
      <c r="G17" s="16">
        <f>5310147+15000</f>
        <v>5325147</v>
      </c>
      <c r="H17" s="16">
        <f>3414046.62+5310147</f>
        <v>8724193.620000001</v>
      </c>
      <c r="I17" s="16">
        <v>5310147</v>
      </c>
      <c r="J17" s="13">
        <f aca="true" t="shared" si="2" ref="J17:J22">+G17-H17</f>
        <v>-3399046.620000001</v>
      </c>
      <c r="K17" s="1"/>
    </row>
    <row r="18" spans="1:11" ht="16.5" customHeight="1">
      <c r="A18" s="1"/>
      <c r="B18" s="8"/>
      <c r="C18" s="1"/>
      <c r="D18" s="12" t="s">
        <v>27</v>
      </c>
      <c r="E18" s="15">
        <v>50788</v>
      </c>
      <c r="F18" s="16">
        <f t="shared" si="1"/>
        <v>0</v>
      </c>
      <c r="G18" s="16">
        <v>50788</v>
      </c>
      <c r="H18" s="16">
        <v>0</v>
      </c>
      <c r="I18" s="16">
        <v>0</v>
      </c>
      <c r="J18" s="13">
        <f t="shared" si="2"/>
        <v>50788</v>
      </c>
      <c r="K18" s="1"/>
    </row>
    <row r="19" spans="1:11" ht="16.5" customHeight="1">
      <c r="A19" s="1"/>
      <c r="B19" s="8"/>
      <c r="C19" s="1"/>
      <c r="D19" s="12" t="s">
        <v>28</v>
      </c>
      <c r="E19" s="15">
        <v>88492867</v>
      </c>
      <c r="F19" s="16">
        <f t="shared" si="1"/>
        <v>-1876585.3599999994</v>
      </c>
      <c r="G19" s="16">
        <v>86616281.64</v>
      </c>
      <c r="H19" s="16">
        <f>24481173.38+86586747.48</f>
        <v>111067920.86</v>
      </c>
      <c r="I19" s="16">
        <v>86586747.48</v>
      </c>
      <c r="J19" s="13">
        <f t="shared" si="2"/>
        <v>-24451639.22</v>
      </c>
      <c r="K19" s="1"/>
    </row>
    <row r="20" spans="1:11" ht="16.5" customHeight="1">
      <c r="A20" s="1"/>
      <c r="B20" s="8"/>
      <c r="C20" s="1"/>
      <c r="D20" s="12" t="s">
        <v>29</v>
      </c>
      <c r="E20" s="15">
        <v>0</v>
      </c>
      <c r="F20" s="16">
        <f t="shared" si="1"/>
        <v>0</v>
      </c>
      <c r="G20" s="16">
        <v>0</v>
      </c>
      <c r="H20" s="16">
        <v>0</v>
      </c>
      <c r="I20" s="16">
        <v>0</v>
      </c>
      <c r="J20" s="13">
        <f t="shared" si="2"/>
        <v>0</v>
      </c>
      <c r="K20" s="1"/>
    </row>
    <row r="21" spans="1:11" ht="16.5" customHeight="1">
      <c r="A21" s="1"/>
      <c r="B21" s="8"/>
      <c r="C21" s="1"/>
      <c r="D21" s="12" t="s">
        <v>30</v>
      </c>
      <c r="E21" s="15">
        <v>0</v>
      </c>
      <c r="F21" s="16">
        <f t="shared" si="1"/>
        <v>0</v>
      </c>
      <c r="G21" s="16">
        <v>0</v>
      </c>
      <c r="H21" s="16">
        <v>0</v>
      </c>
      <c r="I21" s="16">
        <v>0</v>
      </c>
      <c r="J21" s="13">
        <f t="shared" si="2"/>
        <v>0</v>
      </c>
      <c r="K21" s="1"/>
    </row>
    <row r="22" spans="1:11" ht="16.5" customHeight="1">
      <c r="A22" s="1"/>
      <c r="B22" s="8"/>
      <c r="C22" s="1"/>
      <c r="D22" s="12" t="s">
        <v>31</v>
      </c>
      <c r="E22" s="15">
        <v>131610</v>
      </c>
      <c r="F22" s="16">
        <f t="shared" si="1"/>
        <v>0</v>
      </c>
      <c r="G22" s="16">
        <v>131610</v>
      </c>
      <c r="H22" s="16">
        <v>40340.16</v>
      </c>
      <c r="I22" s="16">
        <v>0</v>
      </c>
      <c r="J22" s="13">
        <f t="shared" si="2"/>
        <v>91269.84</v>
      </c>
      <c r="K22" s="1"/>
    </row>
    <row r="23" spans="1:11" ht="16.5" customHeight="1">
      <c r="A23" s="1"/>
      <c r="B23" s="8"/>
      <c r="C23" s="26" t="s">
        <v>32</v>
      </c>
      <c r="D23" s="26"/>
      <c r="E23" s="14">
        <f>SUM(E24:E31)</f>
        <v>32842973</v>
      </c>
      <c r="F23" s="14">
        <f>SUM(F24:F31)</f>
        <v>38007860.25</v>
      </c>
      <c r="G23" s="14">
        <f>SUM(G24:G31)</f>
        <v>70850833.25</v>
      </c>
      <c r="H23" s="14">
        <f>SUM(H24:H31)</f>
        <v>49037121.41</v>
      </c>
      <c r="I23" s="14">
        <f>SUM(I24:I31)</f>
        <v>46534520.980000004</v>
      </c>
      <c r="J23" s="10">
        <f>+G23-H23</f>
        <v>21813711.840000004</v>
      </c>
      <c r="K23" s="1"/>
    </row>
    <row r="24" spans="1:11" ht="16.5" customHeight="1">
      <c r="A24" s="1"/>
      <c r="B24" s="8"/>
      <c r="C24" s="1"/>
      <c r="D24" s="12" t="s">
        <v>33</v>
      </c>
      <c r="E24" s="15">
        <v>62988</v>
      </c>
      <c r="F24" s="16">
        <f t="shared" si="1"/>
        <v>4736888.09</v>
      </c>
      <c r="G24" s="16">
        <v>4799876.09</v>
      </c>
      <c r="H24" s="16">
        <f>96152.8+2921570.15</f>
        <v>3017722.9499999997</v>
      </c>
      <c r="I24" s="16">
        <v>2921570.15</v>
      </c>
      <c r="J24" s="13">
        <f>+G24-H24</f>
        <v>1782153.1400000001</v>
      </c>
      <c r="K24" s="1"/>
    </row>
    <row r="25" spans="1:11" ht="16.5" customHeight="1">
      <c r="A25" s="1"/>
      <c r="B25" s="8"/>
      <c r="C25" s="1"/>
      <c r="D25" s="12" t="s">
        <v>34</v>
      </c>
      <c r="E25" s="15">
        <v>3944124</v>
      </c>
      <c r="F25" s="16">
        <f t="shared" si="1"/>
        <v>1776258</v>
      </c>
      <c r="G25" s="16">
        <f>4164524+1555858</f>
        <v>5720382</v>
      </c>
      <c r="H25" s="16">
        <f>34800+3693849.44</f>
        <v>3728649.44</v>
      </c>
      <c r="I25" s="16">
        <v>3693849.44</v>
      </c>
      <c r="J25" s="13">
        <f aca="true" t="shared" si="3" ref="J25:J31">+G25-H25</f>
        <v>1991732.56</v>
      </c>
      <c r="K25" s="1"/>
    </row>
    <row r="26" spans="1:11" ht="16.5" customHeight="1">
      <c r="A26" s="1"/>
      <c r="B26" s="8"/>
      <c r="C26" s="1"/>
      <c r="D26" s="12" t="s">
        <v>35</v>
      </c>
      <c r="E26" s="15">
        <f>1114791+3887606</f>
        <v>5002397</v>
      </c>
      <c r="F26" s="16">
        <f t="shared" si="1"/>
        <v>4877996.43</v>
      </c>
      <c r="G26" s="16">
        <v>9880393.43</v>
      </c>
      <c r="H26" s="16">
        <f>1085766.11+2623059.14</f>
        <v>3708825.25</v>
      </c>
      <c r="I26" s="16">
        <v>2623059.14</v>
      </c>
      <c r="J26" s="13">
        <f t="shared" si="3"/>
        <v>6171568.18</v>
      </c>
      <c r="K26" s="1"/>
    </row>
    <row r="27" spans="1:11" ht="16.5" customHeight="1">
      <c r="A27" s="1"/>
      <c r="B27" s="8"/>
      <c r="C27" s="1"/>
      <c r="D27" s="12" t="s">
        <v>36</v>
      </c>
      <c r="E27" s="15">
        <v>70000</v>
      </c>
      <c r="F27" s="16">
        <f t="shared" si="1"/>
        <v>15479676</v>
      </c>
      <c r="G27" s="16">
        <f>15358769.94+70000+120906.06</f>
        <v>15549676</v>
      </c>
      <c r="H27" s="16">
        <v>15358769.94</v>
      </c>
      <c r="I27" s="16">
        <v>15358769.94</v>
      </c>
      <c r="J27" s="13">
        <f t="shared" si="3"/>
        <v>190906.06000000052</v>
      </c>
      <c r="K27" s="1"/>
    </row>
    <row r="28" spans="1:11" ht="16.5" customHeight="1">
      <c r="A28" s="1"/>
      <c r="B28" s="8"/>
      <c r="C28" s="1"/>
      <c r="D28" s="12" t="s">
        <v>37</v>
      </c>
      <c r="E28" s="15">
        <f>200000+16072767</f>
        <v>16272767</v>
      </c>
      <c r="F28" s="16">
        <f t="shared" si="1"/>
        <v>11477357.73</v>
      </c>
      <c r="G28" s="16">
        <v>27750124.73</v>
      </c>
      <c r="H28" s="16">
        <f>1285219.52+15314291.31</f>
        <v>16599510.83</v>
      </c>
      <c r="I28" s="16">
        <v>15314291.31</v>
      </c>
      <c r="J28" s="13">
        <f t="shared" si="3"/>
        <v>11150613.9</v>
      </c>
      <c r="K28" s="1"/>
    </row>
    <row r="29" spans="1:11" ht="16.5" customHeight="1">
      <c r="A29" s="1"/>
      <c r="B29" s="8"/>
      <c r="C29" s="1"/>
      <c r="D29" s="12" t="s">
        <v>38</v>
      </c>
      <c r="E29" s="15">
        <v>38000</v>
      </c>
      <c r="F29" s="16">
        <f t="shared" si="1"/>
        <v>0</v>
      </c>
      <c r="G29" s="16">
        <v>38000</v>
      </c>
      <c r="H29" s="16">
        <v>662</v>
      </c>
      <c r="I29" s="16">
        <v>0</v>
      </c>
      <c r="J29" s="13">
        <f t="shared" si="3"/>
        <v>37338</v>
      </c>
      <c r="K29" s="1"/>
    </row>
    <row r="30" spans="1:11" ht="16.5" customHeight="1">
      <c r="A30" s="1"/>
      <c r="B30" s="8"/>
      <c r="C30" s="1"/>
      <c r="D30" s="12" t="s">
        <v>39</v>
      </c>
      <c r="E30" s="15">
        <v>32500</v>
      </c>
      <c r="F30" s="16">
        <f t="shared" si="1"/>
        <v>0</v>
      </c>
      <c r="G30" s="16">
        <v>32500</v>
      </c>
      <c r="H30" s="17">
        <v>0</v>
      </c>
      <c r="I30" s="16">
        <v>0</v>
      </c>
      <c r="J30" s="13">
        <f t="shared" si="3"/>
        <v>32500</v>
      </c>
      <c r="K30" s="1"/>
    </row>
    <row r="31" spans="1:11" ht="16.5" customHeight="1">
      <c r="A31" s="1"/>
      <c r="B31" s="8"/>
      <c r="C31" s="1"/>
      <c r="D31" s="12" t="s">
        <v>40</v>
      </c>
      <c r="E31" s="15">
        <f>31900+6963297+425000</f>
        <v>7420197</v>
      </c>
      <c r="F31" s="16">
        <f t="shared" si="1"/>
        <v>-340316</v>
      </c>
      <c r="G31" s="16">
        <f>6596533+31900+451448</f>
        <v>7079881</v>
      </c>
      <c r="H31" s="16">
        <f>6596533+26448</f>
        <v>6622981</v>
      </c>
      <c r="I31" s="16">
        <f>6596533+26448</f>
        <v>6622981</v>
      </c>
      <c r="J31" s="13">
        <f t="shared" si="3"/>
        <v>456900</v>
      </c>
      <c r="K31" s="1"/>
    </row>
    <row r="32" spans="1:11" ht="16.5" customHeight="1">
      <c r="A32" s="1"/>
      <c r="B32" s="8"/>
      <c r="C32" s="26" t="s">
        <v>41</v>
      </c>
      <c r="D32" s="26"/>
      <c r="E32" s="18">
        <f>+E33</f>
        <v>0</v>
      </c>
      <c r="F32" s="19">
        <f>+F33</f>
        <v>0</v>
      </c>
      <c r="G32" s="19">
        <f>+G33</f>
        <v>0</v>
      </c>
      <c r="H32" s="19">
        <f>+H33</f>
        <v>0</v>
      </c>
      <c r="I32" s="19">
        <f>+I33</f>
        <v>0</v>
      </c>
      <c r="J32" s="11">
        <f aca="true" t="shared" si="4" ref="J32:J37">+G32-H32</f>
        <v>0</v>
      </c>
      <c r="K32" s="1"/>
    </row>
    <row r="33" spans="1:11" ht="16.5" customHeight="1">
      <c r="A33" s="1"/>
      <c r="B33" s="8"/>
      <c r="C33" s="1"/>
      <c r="D33" s="12" t="s">
        <v>42</v>
      </c>
      <c r="E33" s="20">
        <v>0</v>
      </c>
      <c r="F33" s="16">
        <f t="shared" si="1"/>
        <v>0</v>
      </c>
      <c r="G33" s="16">
        <v>0</v>
      </c>
      <c r="H33" s="16">
        <v>0</v>
      </c>
      <c r="I33" s="16">
        <v>0</v>
      </c>
      <c r="J33" s="13">
        <f t="shared" si="4"/>
        <v>0</v>
      </c>
      <c r="K33" s="1"/>
    </row>
    <row r="34" spans="1:11" ht="16.5" customHeight="1">
      <c r="A34" s="1"/>
      <c r="B34" s="8"/>
      <c r="C34" s="26" t="s">
        <v>43</v>
      </c>
      <c r="D34" s="26"/>
      <c r="E34" s="14">
        <f>+E35</f>
        <v>0</v>
      </c>
      <c r="F34" s="14">
        <f>+F35</f>
        <v>0</v>
      </c>
      <c r="G34" s="14">
        <f>+G35</f>
        <v>0</v>
      </c>
      <c r="H34" s="14">
        <f>+H35</f>
        <v>0</v>
      </c>
      <c r="I34" s="14">
        <f>+I35</f>
        <v>0</v>
      </c>
      <c r="J34" s="11">
        <f t="shared" si="4"/>
        <v>0</v>
      </c>
      <c r="K34" s="1"/>
    </row>
    <row r="35" spans="1:11" ht="16.5" customHeight="1">
      <c r="A35" s="1"/>
      <c r="B35" s="8"/>
      <c r="C35" s="9"/>
      <c r="D35" s="12" t="s">
        <v>44</v>
      </c>
      <c r="E35" s="15">
        <v>0</v>
      </c>
      <c r="F35" s="16">
        <f t="shared" si="1"/>
        <v>0</v>
      </c>
      <c r="G35" s="16">
        <v>0</v>
      </c>
      <c r="H35" s="16">
        <v>0</v>
      </c>
      <c r="I35" s="16">
        <v>0</v>
      </c>
      <c r="J35" s="13">
        <f t="shared" si="4"/>
        <v>0</v>
      </c>
      <c r="K35" s="1"/>
    </row>
    <row r="36" spans="1:11" ht="16.5" customHeight="1">
      <c r="A36" s="1"/>
      <c r="B36" s="8"/>
      <c r="C36" s="26" t="s">
        <v>47</v>
      </c>
      <c r="D36" s="26"/>
      <c r="E36" s="14">
        <f>+E37</f>
        <v>79171168</v>
      </c>
      <c r="F36" s="14">
        <f>+F37</f>
        <v>-74704053.19</v>
      </c>
      <c r="G36" s="14">
        <f>+G37</f>
        <v>4467114.81</v>
      </c>
      <c r="H36" s="14">
        <f>+H37</f>
        <v>0</v>
      </c>
      <c r="I36" s="14">
        <f>+I37</f>
        <v>0</v>
      </c>
      <c r="J36" s="11">
        <f t="shared" si="4"/>
        <v>4467114.81</v>
      </c>
      <c r="K36" s="1"/>
    </row>
    <row r="37" spans="1:11" ht="16.5" customHeight="1">
      <c r="A37" s="1"/>
      <c r="B37" s="8"/>
      <c r="C37" s="1"/>
      <c r="D37" s="12" t="s">
        <v>48</v>
      </c>
      <c r="E37" s="15">
        <v>79171168</v>
      </c>
      <c r="F37" s="16">
        <f t="shared" si="1"/>
        <v>-74704053.19</v>
      </c>
      <c r="G37" s="16">
        <v>4467114.81</v>
      </c>
      <c r="H37" s="16">
        <v>0</v>
      </c>
      <c r="I37" s="16">
        <v>0</v>
      </c>
      <c r="J37" s="13">
        <f t="shared" si="4"/>
        <v>4467114.81</v>
      </c>
      <c r="K37" s="1"/>
    </row>
    <row r="38" spans="1:11" ht="21.75" customHeight="1">
      <c r="A38" s="1"/>
      <c r="B38" s="27" t="s">
        <v>45</v>
      </c>
      <c r="C38" s="27"/>
      <c r="D38" s="27"/>
      <c r="E38" s="21">
        <f aca="true" t="shared" si="5" ref="E38:J38">+E8+E15+E23+E32+E34+E36</f>
        <v>482483667</v>
      </c>
      <c r="F38" s="21">
        <f t="shared" si="5"/>
        <v>-59685394.769999996</v>
      </c>
      <c r="G38" s="21">
        <f t="shared" si="5"/>
        <v>422798272.22999996</v>
      </c>
      <c r="H38" s="21">
        <f t="shared" si="5"/>
        <v>423714851.17999995</v>
      </c>
      <c r="I38" s="21">
        <f t="shared" si="5"/>
        <v>393090202.59000003</v>
      </c>
      <c r="J38" s="21">
        <f t="shared" si="5"/>
        <v>-916578.9500000058</v>
      </c>
      <c r="K38" s="1"/>
    </row>
    <row r="39" spans="1:11" ht="0.75" customHeight="1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1"/>
    </row>
    <row r="40" spans="1:11" ht="40.5" customHeight="1">
      <c r="A40" s="1"/>
      <c r="B40" s="1"/>
      <c r="C40" s="25" t="s">
        <v>46</v>
      </c>
      <c r="D40" s="25"/>
      <c r="E40" s="25"/>
      <c r="F40" s="25"/>
      <c r="G40" s="25"/>
      <c r="H40" s="25"/>
      <c r="I40" s="25"/>
      <c r="J40" s="25"/>
      <c r="K40" s="1"/>
    </row>
    <row r="41" spans="1:1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/>
  <mergeCells count="15">
    <mergeCell ref="B39:J39"/>
    <mergeCell ref="C40:J40"/>
    <mergeCell ref="C36:D36"/>
    <mergeCell ref="C8:D8"/>
    <mergeCell ref="C15:D15"/>
    <mergeCell ref="C23:D23"/>
    <mergeCell ref="C32:D32"/>
    <mergeCell ref="C34:D34"/>
    <mergeCell ref="B38:D38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</cp:lastModifiedBy>
  <cp:lastPrinted>2022-05-02T22:49:44Z</cp:lastPrinted>
  <dcterms:modified xsi:type="dcterms:W3CDTF">2022-05-03T15:18:19Z</dcterms:modified>
  <cp:category/>
  <cp:version/>
  <cp:contentType/>
  <cp:contentStatus/>
</cp:coreProperties>
</file>